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8" firstSheet="2" activeTab="7"/>
  </bookViews>
  <sheets>
    <sheet name="תרשים1" sheetId="1" r:id="rId1"/>
    <sheet name="תרשים2" sheetId="2" r:id="rId2"/>
    <sheet name="תרשים3" sheetId="3" r:id="rId3"/>
    <sheet name="גיליון3" sheetId="4" r:id="rId4"/>
    <sheet name="תרשים4" sheetId="5" r:id="rId5"/>
    <sheet name="גיליון5" sheetId="6" r:id="rId6"/>
    <sheet name="תרשים5" sheetId="7" r:id="rId7"/>
    <sheet name="גיליון1" sheetId="8" r:id="rId8"/>
    <sheet name="גיליון2" sheetId="9" r:id="rId9"/>
    <sheet name="ליסינג" sheetId="10" r:id="rId10"/>
    <sheet name="גיליון4" sheetId="11" r:id="rId11"/>
  </sheets>
  <definedNames>
    <definedName name="_xlnm.Print_Area" localSheetId="7">'גיליון1'!$B$1:$M$37</definedName>
  </definedNames>
  <calcPr fullCalcOnLoad="1"/>
</workbook>
</file>

<file path=xl/comments10.xml><?xml version="1.0" encoding="utf-8"?>
<comments xmlns="http://schemas.openxmlformats.org/spreadsheetml/2006/main">
  <authors>
    <author>zoar</author>
  </authors>
  <commentList>
    <comment ref="J1" authorId="0">
      <text>
        <r>
          <rPr>
            <b/>
            <sz val="10"/>
            <rFont val="Tahoma"/>
            <family val="0"/>
          </rPr>
          <t>zoar:</t>
        </r>
        <r>
          <rPr>
            <sz val="10"/>
            <rFont val="Tahoma"/>
            <family val="0"/>
          </rPr>
          <t xml:space="preserve">
 חצי שקל לק"מ. מרחק מהעבודה 33 ק"מ</t>
        </r>
      </text>
    </comment>
    <comment ref="I1" authorId="0">
      <text>
        <r>
          <rPr>
            <b/>
            <sz val="10"/>
            <rFont val="Tahoma"/>
            <family val="0"/>
          </rPr>
          <t>zoar:</t>
        </r>
        <r>
          <rPr>
            <sz val="10"/>
            <rFont val="Tahoma"/>
            <family val="0"/>
          </rPr>
          <t xml:space="preserve">
פחת של 12% שנתי</t>
        </r>
      </text>
    </comment>
    <comment ref="D1" authorId="0">
      <text>
        <r>
          <rPr>
            <b/>
            <sz val="10"/>
            <rFont val="Tahoma"/>
            <family val="0"/>
          </rPr>
          <t>zoar:</t>
        </r>
        <r>
          <rPr>
            <sz val="10"/>
            <rFont val="Tahoma"/>
            <family val="0"/>
          </rPr>
          <t xml:space="preserve">
חסכון ב 3% ריבית</t>
        </r>
      </text>
    </comment>
    <comment ref="C1" authorId="0">
      <text>
        <r>
          <rPr>
            <b/>
            <sz val="10"/>
            <rFont val="Tahoma"/>
            <family val="0"/>
          </rPr>
          <t>zoar:</t>
        </r>
        <r>
          <rPr>
            <sz val="10"/>
            <rFont val="Tahoma"/>
            <family val="0"/>
          </rPr>
          <t xml:space="preserve">
7% הלוואה בריבית
החזר 2400 שח בחודש</t>
        </r>
      </text>
    </comment>
  </commentList>
</comments>
</file>

<file path=xl/sharedStrings.xml><?xml version="1.0" encoding="utf-8"?>
<sst xmlns="http://schemas.openxmlformats.org/spreadsheetml/2006/main" count="78" uniqueCount="69">
  <si>
    <t>חתונה</t>
  </si>
  <si>
    <t>חשבון הבנק בסוף השנה</t>
  </si>
  <si>
    <t>הוצאות מחיה (ממוצע חודשי)</t>
  </si>
  <si>
    <t>הכנסות  (ממוצע חודשי)</t>
  </si>
  <si>
    <t>הוצאות ילדים (ממוצע חודשי)</t>
  </si>
  <si>
    <t>החזרת הלוואות (ממוצע חודשי)</t>
  </si>
  <si>
    <t xml:space="preserve">הוצאות לימודים </t>
  </si>
  <si>
    <t>הלוואה לכיסוי אוברדרפט (3שנים)</t>
  </si>
  <si>
    <t>לידת תינוק ראשון - הוצאות גדלות ב 2000 , תינוק שני ב1000 שח נוסף</t>
  </si>
  <si>
    <t>הכנסות בן זוג פיקטיבי</t>
  </si>
  <si>
    <t>בית</t>
  </si>
  <si>
    <t>לימודים</t>
  </si>
  <si>
    <t>גירעון /חסכון חודשי</t>
  </si>
  <si>
    <t>גירעון /חסכון שנתי</t>
  </si>
  <si>
    <t>מתנות מהחתונה 50000</t>
  </si>
  <si>
    <t>הלוואה לכיסוי אוברדרפט (4שנים)</t>
  </si>
  <si>
    <t>הלוואה ללימודים(3שנים)</t>
  </si>
  <si>
    <t>ילד</t>
  </si>
  <si>
    <t>הערות - הנחות עבודה</t>
  </si>
  <si>
    <t>תוספת משכורת של בן - זוג 5000 ₪</t>
  </si>
  <si>
    <t>תוספת הוצאות בן זוג שלושים אחוז מסה"כ ההוצאות</t>
  </si>
  <si>
    <t>חישוב ריבית על חסכון של 3%</t>
  </si>
  <si>
    <t>רכב ליסינג</t>
  </si>
  <si>
    <t>רכב ב 40k</t>
  </si>
  <si>
    <t>רכב ב 80k</t>
  </si>
  <si>
    <t>רכב ב 130k</t>
  </si>
  <si>
    <t>החזר נסיעות מהעבודה</t>
  </si>
  <si>
    <t>מכירה</t>
  </si>
  <si>
    <t>תיקונים</t>
  </si>
  <si>
    <t>ביטוחים</t>
  </si>
  <si>
    <t>טסט</t>
  </si>
  <si>
    <t>דלק</t>
  </si>
  <si>
    <t>חסכון אחרי החזרת הלוואה</t>
  </si>
  <si>
    <t>תשלום הלוואה</t>
  </si>
  <si>
    <t>הלוואה</t>
  </si>
  <si>
    <t>סה"כ הכנסות</t>
  </si>
  <si>
    <t>סה"כ הוצאות</t>
  </si>
  <si>
    <t>הוצאות דיור (ממוצע חודשי)</t>
  </si>
  <si>
    <t>קניית ריהוט לבית (שווי של 26k)</t>
  </si>
  <si>
    <t>נסיעה משפחתית לחו"ל (שווי של 16k)</t>
  </si>
  <si>
    <t xml:space="preserve">נסיעה לחו"ל </t>
  </si>
  <si>
    <t>תוספת להוצאות 30% בן זוג</t>
  </si>
  <si>
    <t>טיפול קוסמטי</t>
  </si>
  <si>
    <t>הלוואה לנסיעה לחו"ל (3שנים)</t>
  </si>
  <si>
    <t xml:space="preserve">דירה רצויה - 180k$ - דירה למכירה 122kש"ח + חסכון 156kש"ח + משכתנא ל25 שנה 1800 ₪ לחודש </t>
  </si>
  <si>
    <t xml:space="preserve">הוצאות שוטפות </t>
  </si>
  <si>
    <t>הכנסות  חודשיות</t>
  </si>
  <si>
    <t>הכנסות נוספות חודשיות</t>
  </si>
  <si>
    <t>חישוב על בסיס חודשי</t>
  </si>
  <si>
    <t>תכנון לעשור</t>
  </si>
  <si>
    <t>מימוש יעדים</t>
  </si>
  <si>
    <t>יעדים בחישוב חודשי /12</t>
  </si>
  <si>
    <t>יעדים שנתיים</t>
  </si>
  <si>
    <t>כיסוי מיוחד ע"י ההורים</t>
  </si>
  <si>
    <t>סה"כ גירעון/חסכון שנתי</t>
  </si>
  <si>
    <t>י"א - י"ב</t>
  </si>
  <si>
    <t xml:space="preserve">י' - י"א </t>
  </si>
  <si>
    <t>צבא</t>
  </si>
  <si>
    <t>י"ב - ש"ש/צבא</t>
  </si>
  <si>
    <t>טיול/אקדמיה</t>
  </si>
  <si>
    <t>אקדמיה</t>
  </si>
  <si>
    <t>עבודה</t>
  </si>
  <si>
    <t>גירעון מצטבר</t>
  </si>
  <si>
    <t xml:space="preserve">מגורים בבית ההורים </t>
  </si>
  <si>
    <t>דחיית רכישת רכב לתום הלימודים</t>
  </si>
  <si>
    <t>הוצאות חודשיות שצומצמו</t>
  </si>
  <si>
    <r>
      <rPr>
        <b/>
        <u val="single"/>
        <sz val="8"/>
        <color indexed="10"/>
        <rFont val="Arial"/>
        <family val="2"/>
      </rPr>
      <t>מגורים בבית ההורים</t>
    </r>
    <r>
      <rPr>
        <b/>
        <u val="single"/>
        <sz val="9"/>
        <color indexed="10"/>
        <rFont val="Arial"/>
        <family val="2"/>
      </rPr>
      <t xml:space="preserve"> </t>
    </r>
  </si>
  <si>
    <r>
      <rPr>
        <b/>
        <u val="single"/>
        <sz val="8"/>
        <color indexed="10"/>
        <rFont val="Arial"/>
        <family val="2"/>
      </rPr>
      <t>טיול מצומצם + מגורים בבית ההורים</t>
    </r>
    <r>
      <rPr>
        <b/>
        <u val="single"/>
        <sz val="10"/>
        <color indexed="10"/>
        <rFont val="Arial"/>
        <family val="2"/>
      </rPr>
      <t xml:space="preserve"> </t>
    </r>
  </si>
  <si>
    <t>יעדים שצומצמו מ- 182,000 ₪ ל - 132,000 ₪ - עדיין רוב היעדים ימומשו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</si>
</sst>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sz val="1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u val="single"/>
      <sz val="16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53"/>
      <name val="Arial"/>
      <family val="2"/>
    </font>
    <font>
      <sz val="9"/>
      <color indexed="17"/>
      <name val="Arial"/>
      <family val="0"/>
    </font>
    <font>
      <sz val="9"/>
      <name val="Arial"/>
      <family val="0"/>
    </font>
    <font>
      <sz val="9"/>
      <color indexed="11"/>
      <name val="Arial"/>
      <family val="0"/>
    </font>
    <font>
      <u val="single"/>
      <sz val="9"/>
      <name val="Arial"/>
      <family val="0"/>
    </font>
    <font>
      <sz val="12"/>
      <color indexed="10"/>
      <name val="Arial"/>
      <family val="2"/>
    </font>
    <font>
      <b/>
      <u val="single"/>
      <sz val="8"/>
      <color indexed="10"/>
      <name val="Arial"/>
      <family val="2"/>
    </font>
    <font>
      <b/>
      <u val="single"/>
      <sz val="9"/>
      <color indexed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0"/>
      <color indexed="9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u val="single"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FF0000"/>
      <name val="Arial"/>
      <family val="2"/>
    </font>
    <font>
      <b/>
      <u val="single"/>
      <sz val="8"/>
      <color rgb="FFFF0000"/>
      <name val="Arial"/>
      <family val="2"/>
    </font>
    <font>
      <b/>
      <u val="single"/>
      <sz val="9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41" fontId="0" fillId="0" borderId="0" applyFont="0" applyFill="0" applyBorder="0" applyAlignment="0" applyProtection="0"/>
    <xf numFmtId="0" fontId="56" fillId="30" borderId="2" applyNumberFormat="0" applyAlignment="0" applyProtection="0"/>
    <xf numFmtId="0" fontId="57" fillId="31" borderId="0" applyNumberFormat="0" applyBorder="0" applyAlignment="0" applyProtection="0"/>
    <xf numFmtId="0" fontId="58" fillId="32" borderId="8" applyNumberFormat="0" applyAlignment="0" applyProtection="0"/>
    <xf numFmtId="0" fontId="59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0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33" borderId="19" xfId="0" applyNumberFormat="1" applyFill="1" applyBorder="1" applyAlignment="1">
      <alignment/>
    </xf>
    <xf numFmtId="0" fontId="0" fillId="33" borderId="15" xfId="0" applyNumberFormat="1" applyFill="1" applyBorder="1" applyAlignment="1">
      <alignment/>
    </xf>
    <xf numFmtId="0" fontId="0" fillId="33" borderId="17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0" borderId="0" xfId="0" applyAlignment="1">
      <alignment wrapText="1"/>
    </xf>
    <xf numFmtId="3" fontId="0" fillId="0" borderId="1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22" xfId="0" applyNumberFormat="1" applyBorder="1" applyAlignment="1">
      <alignment/>
    </xf>
    <xf numFmtId="0" fontId="11" fillId="0" borderId="0" xfId="0" applyNumberFormat="1" applyFont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10" fillId="0" borderId="24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5" xfId="0" applyNumberFormat="1" applyBorder="1" applyAlignment="1">
      <alignment/>
    </xf>
    <xf numFmtId="0" fontId="7" fillId="0" borderId="24" xfId="0" applyNumberFormat="1" applyFont="1" applyBorder="1" applyAlignment="1">
      <alignment/>
    </xf>
    <xf numFmtId="0" fontId="9" fillId="0" borderId="24" xfId="0" applyNumberFormat="1" applyFont="1" applyBorder="1" applyAlignment="1">
      <alignment/>
    </xf>
    <xf numFmtId="0" fontId="8" fillId="0" borderId="24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0" fillId="0" borderId="0" xfId="0" applyNumberFormat="1" applyAlignment="1">
      <alignment horizontal="right" indent="2"/>
    </xf>
    <xf numFmtId="0" fontId="0" fillId="0" borderId="0" xfId="0" applyNumberFormat="1" applyBorder="1" applyAlignment="1">
      <alignment horizontal="right" indent="2"/>
    </xf>
    <xf numFmtId="0" fontId="0" fillId="0" borderId="0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7" fillId="0" borderId="26" xfId="0" applyNumberFormat="1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13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14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 horizontal="right" indent="2"/>
    </xf>
    <xf numFmtId="0" fontId="14" fillId="0" borderId="0" xfId="0" applyNumberFormat="1" applyFont="1" applyAlignment="1">
      <alignment horizontal="right" indent="2"/>
    </xf>
    <xf numFmtId="0" fontId="15" fillId="0" borderId="0" xfId="0" applyNumberFormat="1" applyFont="1" applyAlignment="1">
      <alignment horizontal="right" indent="2"/>
    </xf>
    <xf numFmtId="0" fontId="15" fillId="0" borderId="0" xfId="0" applyNumberFormat="1" applyFont="1" applyBorder="1" applyAlignment="1">
      <alignment horizontal="right" indent="2"/>
    </xf>
    <xf numFmtId="0" fontId="14" fillId="0" borderId="0" xfId="0" applyNumberFormat="1" applyFont="1" applyAlignment="1">
      <alignment/>
    </xf>
    <xf numFmtId="0" fontId="16" fillId="0" borderId="0" xfId="0" applyNumberFormat="1" applyFont="1" applyAlignment="1">
      <alignment horizontal="right" indent="2"/>
    </xf>
    <xf numFmtId="0" fontId="17" fillId="0" borderId="0" xfId="0" applyNumberFormat="1" applyFont="1" applyBorder="1" applyAlignment="1">
      <alignment horizontal="right" indent="2"/>
    </xf>
    <xf numFmtId="0" fontId="14" fillId="0" borderId="0" xfId="0" applyNumberFormat="1" applyFont="1" applyFill="1" applyBorder="1" applyAlignment="1">
      <alignment/>
    </xf>
    <xf numFmtId="0" fontId="15" fillId="0" borderId="0" xfId="0" applyFont="1" applyAlignment="1">
      <alignment horizontal="right" indent="2"/>
    </xf>
    <xf numFmtId="0" fontId="15" fillId="0" borderId="0" xfId="0" applyNumberFormat="1" applyFont="1" applyBorder="1" applyAlignment="1">
      <alignment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Border="1" applyAlignment="1">
      <alignment horizontal="right"/>
    </xf>
    <xf numFmtId="0" fontId="60" fillId="0" borderId="15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61" fillId="0" borderId="0" xfId="0" applyNumberFormat="1" applyFont="1" applyBorder="1" applyAlignment="1">
      <alignment/>
    </xf>
    <xf numFmtId="0" fontId="61" fillId="0" borderId="0" xfId="0" applyNumberFormat="1" applyFont="1" applyAlignment="1">
      <alignment/>
    </xf>
    <xf numFmtId="0" fontId="61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14" fillId="0" borderId="0" xfId="0" applyNumberFormat="1" applyFont="1" applyBorder="1" applyAlignment="1">
      <alignment/>
    </xf>
    <xf numFmtId="3" fontId="14" fillId="0" borderId="0" xfId="0" applyNumberFormat="1" applyFont="1" applyAlignment="1">
      <alignment horizontal="right" indent="2"/>
    </xf>
    <xf numFmtId="3" fontId="62" fillId="34" borderId="0" xfId="0" applyNumberFormat="1" applyFont="1" applyFill="1" applyAlignment="1">
      <alignment/>
    </xf>
    <xf numFmtId="0" fontId="61" fillId="0" borderId="0" xfId="0" applyNumberFormat="1" applyFont="1" applyAlignment="1">
      <alignment wrapText="1"/>
    </xf>
    <xf numFmtId="0" fontId="18" fillId="0" borderId="0" xfId="0" applyNumberFormat="1" applyFont="1" applyFill="1" applyBorder="1" applyAlignment="1">
      <alignment wrapText="1"/>
    </xf>
    <xf numFmtId="0" fontId="63" fillId="0" borderId="0" xfId="0" applyNumberFormat="1" applyFont="1" applyBorder="1" applyAlignment="1">
      <alignment wrapText="1"/>
    </xf>
    <xf numFmtId="0" fontId="64" fillId="0" borderId="0" xfId="0" applyNumberFormat="1" applyFont="1" applyAlignment="1">
      <alignment horizontal="right" wrapText="1"/>
    </xf>
    <xf numFmtId="0" fontId="63" fillId="0" borderId="0" xfId="0" applyNumberFormat="1" applyFont="1" applyAlignment="1">
      <alignment wrapText="1"/>
    </xf>
    <xf numFmtId="3" fontId="12" fillId="0" borderId="0" xfId="0" applyNumberFormat="1" applyFont="1" applyAlignment="1">
      <alignment wrapText="1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worksheet" Target="worksheets/sheet6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5"/>
          <c:w val="0.977"/>
          <c:h val="0.97025"/>
        </c:manualLayout>
      </c:layout>
      <c:barChart>
        <c:barDir val="col"/>
        <c:grouping val="clustered"/>
        <c:varyColors val="0"/>
        <c:axId val="41108286"/>
        <c:axId val="34430255"/>
      </c:barChart>
      <c:catAx>
        <c:axId val="4110828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30255"/>
        <c:crosses val="autoZero"/>
        <c:auto val="1"/>
        <c:lblOffset val="100"/>
        <c:tickLblSkip val="1"/>
        <c:noMultiLvlLbl val="0"/>
      </c:catAx>
      <c:valAx>
        <c:axId val="34430255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082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3"/>
          <c:y val="0.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5"/>
          <c:w val="0.977"/>
          <c:h val="0.97025"/>
        </c:manualLayout>
      </c:layout>
      <c:barChart>
        <c:barDir val="col"/>
        <c:grouping val="clustered"/>
        <c:varyColors val="0"/>
        <c:axId val="41436840"/>
        <c:axId val="37387241"/>
      </c:barChart>
      <c:catAx>
        <c:axId val="4143684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87241"/>
        <c:crosses val="autoZero"/>
        <c:auto val="1"/>
        <c:lblOffset val="100"/>
        <c:tickLblSkip val="1"/>
        <c:noMultiLvlLbl val="0"/>
      </c:catAx>
      <c:valAx>
        <c:axId val="37387241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36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3"/>
          <c:y val="0.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15"/>
          <c:w val="0.91325"/>
          <c:h val="0.97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גיליון1!$C$26:$L$26</c:f>
              <c:numCache>
                <c:ptCount val="10"/>
                <c:pt idx="0">
                  <c:v>-3600</c:v>
                </c:pt>
                <c:pt idx="1">
                  <c:v>-1700</c:v>
                </c:pt>
                <c:pt idx="2">
                  <c:v>1700.0000000000018</c:v>
                </c:pt>
                <c:pt idx="3">
                  <c:v>700.0000000000027</c:v>
                </c:pt>
                <c:pt idx="4">
                  <c:v>-299.99999999999636</c:v>
                </c:pt>
                <c:pt idx="5">
                  <c:v>40800</c:v>
                </c:pt>
                <c:pt idx="6">
                  <c:v>61900</c:v>
                </c:pt>
                <c:pt idx="7">
                  <c:v>83000</c:v>
                </c:pt>
                <c:pt idx="8">
                  <c:v>104999.99999999999</c:v>
                </c:pt>
                <c:pt idx="9">
                  <c:v>76999.99999999999</c:v>
                </c:pt>
              </c:numCache>
            </c:numRef>
          </c:val>
        </c:ser>
        <c:axId val="940850"/>
        <c:axId val="8467651"/>
      </c:barChart>
      <c:catAx>
        <c:axId val="94085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67651"/>
        <c:crosses val="autoZero"/>
        <c:auto val="1"/>
        <c:lblOffset val="100"/>
        <c:tickLblSkip val="1"/>
        <c:noMultiLvlLbl val="0"/>
      </c:catAx>
      <c:valAx>
        <c:axId val="8467651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0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3"/>
          <c:y val="0.46525"/>
          <c:w val="0.06325"/>
          <c:h val="0.0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8"/>
          <c:y val="0.07425"/>
          <c:w val="0.523"/>
          <c:h val="0.85075"/>
        </c:manualLayout>
      </c:layout>
      <c:pieChart>
        <c:varyColors val="1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גיליון1!$C$26:$L$26</c:f>
              <c:numCache>
                <c:ptCount val="10"/>
                <c:pt idx="0">
                  <c:v>-3600</c:v>
                </c:pt>
                <c:pt idx="1">
                  <c:v>-1700</c:v>
                </c:pt>
                <c:pt idx="2">
                  <c:v>1700.0000000000018</c:v>
                </c:pt>
                <c:pt idx="3">
                  <c:v>700.0000000000027</c:v>
                </c:pt>
                <c:pt idx="4">
                  <c:v>-299.99999999999636</c:v>
                </c:pt>
                <c:pt idx="5">
                  <c:v>40800</c:v>
                </c:pt>
                <c:pt idx="6">
                  <c:v>61900</c:v>
                </c:pt>
                <c:pt idx="7">
                  <c:v>83000</c:v>
                </c:pt>
                <c:pt idx="8">
                  <c:v>104999.99999999999</c:v>
                </c:pt>
                <c:pt idx="9">
                  <c:v>76999.99999999999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E0F5"/>
        </a:gs>
        <a:gs pos="100000">
          <a:srgbClr val="0066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"/>
          <c:y val="0.017"/>
          <c:w val="0.892"/>
          <c:h val="0.92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גיליון1!$C$26:$L$26</c:f>
              <c:numCache>
                <c:ptCount val="10"/>
                <c:pt idx="0">
                  <c:v>-3600</c:v>
                </c:pt>
                <c:pt idx="1">
                  <c:v>-1700</c:v>
                </c:pt>
                <c:pt idx="2">
                  <c:v>1700.0000000000018</c:v>
                </c:pt>
                <c:pt idx="3">
                  <c:v>700.0000000000027</c:v>
                </c:pt>
                <c:pt idx="4">
                  <c:v>-299.99999999999636</c:v>
                </c:pt>
                <c:pt idx="5">
                  <c:v>40800</c:v>
                </c:pt>
                <c:pt idx="6">
                  <c:v>61900</c:v>
                </c:pt>
                <c:pt idx="7">
                  <c:v>83000</c:v>
                </c:pt>
                <c:pt idx="8">
                  <c:v>104999.99999999999</c:v>
                </c:pt>
                <c:pt idx="9">
                  <c:v>76999.99999999999</c:v>
                </c:pt>
              </c:numCache>
            </c:numRef>
          </c:val>
          <c:smooth val="0"/>
        </c:ser>
        <c:marker val="1"/>
        <c:axId val="9099996"/>
        <c:axId val="14791101"/>
      </c:lineChart>
      <c:catAx>
        <c:axId val="909999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2009:2018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91101"/>
        <c:crosses val="autoZero"/>
        <c:auto val="1"/>
        <c:lblOffset val="100"/>
        <c:tickLblSkip val="1"/>
        <c:noMultiLvlLbl val="0"/>
      </c:catAx>
      <c:valAx>
        <c:axId val="14791101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99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275"/>
          <c:y val="0.44"/>
          <c:w val="0.0815"/>
          <c:h val="0.0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55"/>
  </sheetViews>
  <pageMargins left="0.75" right="0.75" top="1" bottom="1" header="0.5" footer="0.5"/>
  <pageSetup horizontalDpi="300" verticalDpi="300" orientation="landscape" paperSize="9"/>
  <headerFooter>
    <oddHeader>&amp;Cהחלק היחסי של היתרה השנתית (2008 -שנה ראשונה,2017-שנה עשירית) מהמצב הפיננסי של העשור.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.5" footer="0.5"/>
  <pageSetup horizontalDpi="300" verticalDpi="300" orientation="landscape" paperSize="9"/>
  <headerFooter>
    <oddHeader>&amp;F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25</xdr:row>
      <xdr:rowOff>19050</xdr:rowOff>
    </xdr:from>
    <xdr:to>
      <xdr:col>14</xdr:col>
      <xdr:colOff>95250</xdr:colOff>
      <xdr:row>26</xdr:row>
      <xdr:rowOff>57150</xdr:rowOff>
    </xdr:to>
    <xdr:sp>
      <xdr:nvSpPr>
        <xdr:cNvPr id="1" name="Oval 6"/>
        <xdr:cNvSpPr>
          <a:spLocks/>
        </xdr:cNvSpPr>
      </xdr:nvSpPr>
      <xdr:spPr>
        <a:xfrm>
          <a:off x="7505700" y="3619500"/>
          <a:ext cx="676275" cy="219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9525</xdr:colOff>
      <xdr:row>19</xdr:row>
      <xdr:rowOff>76200</xdr:rowOff>
    </xdr:from>
    <xdr:ext cx="485775" cy="361950"/>
    <xdr:sp fLocksText="0">
      <xdr:nvSpPr>
        <xdr:cNvPr id="2" name="Text Box 10"/>
        <xdr:cNvSpPr txBox="1">
          <a:spLocks noChangeArrowheads="1"/>
        </xdr:cNvSpPr>
      </xdr:nvSpPr>
      <xdr:spPr>
        <a:xfrm>
          <a:off x="7581900" y="2124075"/>
          <a:ext cx="4857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22</xdr:row>
      <xdr:rowOff>161925</xdr:rowOff>
    </xdr:from>
    <xdr:to>
      <xdr:col>11</xdr:col>
      <xdr:colOff>171450</xdr:colOff>
      <xdr:row>26</xdr:row>
      <xdr:rowOff>114300</xdr:rowOff>
    </xdr:to>
    <xdr:sp>
      <xdr:nvSpPr>
        <xdr:cNvPr id="1" name="Oval 1"/>
        <xdr:cNvSpPr>
          <a:spLocks/>
        </xdr:cNvSpPr>
      </xdr:nvSpPr>
      <xdr:spPr>
        <a:xfrm>
          <a:off x="7200900" y="3800475"/>
          <a:ext cx="1304925" cy="7524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74"/>
  <sheetViews>
    <sheetView rightToLeft="1" tabSelected="1" workbookViewId="0" topLeftCell="A1">
      <selection activeCell="S25" sqref="S25"/>
    </sheetView>
  </sheetViews>
  <sheetFormatPr defaultColWidth="9.140625" defaultRowHeight="12.75"/>
  <cols>
    <col min="1" max="1" width="9.57421875" style="1" customWidth="1"/>
    <col min="2" max="2" width="18.7109375" style="59" customWidth="1"/>
    <col min="3" max="3" width="7.140625" style="40" customWidth="1"/>
    <col min="4" max="5" width="8.140625" style="1" customWidth="1"/>
    <col min="6" max="6" width="7.57421875" style="1" customWidth="1"/>
    <col min="7" max="7" width="7.7109375" style="1" customWidth="1"/>
    <col min="8" max="8" width="10.8515625" style="1" customWidth="1"/>
    <col min="9" max="9" width="10.28125" style="1" customWidth="1"/>
    <col min="10" max="10" width="8.421875" style="1" customWidth="1"/>
    <col min="11" max="11" width="9.28125" style="1" customWidth="1"/>
    <col min="12" max="12" width="7.7109375" style="41" customWidth="1"/>
    <col min="13" max="13" width="7.7109375" style="38" customWidth="1"/>
    <col min="14" max="14" width="9.140625" style="1" hidden="1" customWidth="1"/>
    <col min="15" max="16384" width="9.140625" style="1" customWidth="1"/>
  </cols>
  <sheetData>
    <row r="1" spans="1:14" ht="21">
      <c r="A1" s="3"/>
      <c r="B1" s="52"/>
      <c r="C1" s="3"/>
      <c r="F1" s="39" t="s">
        <v>49</v>
      </c>
      <c r="H1" s="49"/>
      <c r="J1" s="3"/>
      <c r="K1" s="3"/>
      <c r="L1" s="3"/>
      <c r="M1" s="3"/>
      <c r="N1" s="3"/>
    </row>
    <row r="2" spans="1:13" ht="39">
      <c r="A2" s="3"/>
      <c r="B2" s="52"/>
      <c r="C2" s="79" t="s">
        <v>56</v>
      </c>
      <c r="D2" s="80" t="s">
        <v>55</v>
      </c>
      <c r="E2" s="86" t="s">
        <v>58</v>
      </c>
      <c r="F2" s="80" t="s">
        <v>57</v>
      </c>
      <c r="G2" s="80" t="s">
        <v>57</v>
      </c>
      <c r="H2" s="86" t="s">
        <v>59</v>
      </c>
      <c r="I2" s="80" t="s">
        <v>60</v>
      </c>
      <c r="J2" s="80" t="s">
        <v>60</v>
      </c>
      <c r="K2" s="79" t="s">
        <v>61</v>
      </c>
      <c r="L2" s="81" t="s">
        <v>61</v>
      </c>
      <c r="M2" s="79" t="s">
        <v>61</v>
      </c>
    </row>
    <row r="3" spans="2:13" ht="12.75">
      <c r="B3" s="53"/>
      <c r="C3" s="47">
        <v>2017</v>
      </c>
      <c r="D3" s="42">
        <v>2018</v>
      </c>
      <c r="E3" s="42">
        <v>2019</v>
      </c>
      <c r="F3" s="42">
        <v>2020</v>
      </c>
      <c r="G3" s="42">
        <v>2021</v>
      </c>
      <c r="H3" s="42">
        <v>2022</v>
      </c>
      <c r="I3" s="42">
        <v>2023</v>
      </c>
      <c r="J3" s="42">
        <v>2024</v>
      </c>
      <c r="K3" s="42">
        <v>2025</v>
      </c>
      <c r="L3" s="42">
        <v>2026</v>
      </c>
      <c r="M3" s="42">
        <v>2027</v>
      </c>
    </row>
    <row r="4" spans="2:16" ht="19.5" customHeight="1">
      <c r="B4" s="73" t="s">
        <v>48</v>
      </c>
      <c r="C4" s="41"/>
      <c r="D4" s="46"/>
      <c r="E4" s="48"/>
      <c r="F4" s="46"/>
      <c r="G4" s="41"/>
      <c r="H4" s="41"/>
      <c r="I4" s="41"/>
      <c r="J4" s="41"/>
      <c r="K4" s="41"/>
      <c r="M4" s="42"/>
      <c r="N4" s="3"/>
      <c r="P4" s="38"/>
    </row>
    <row r="5" spans="2:14" ht="12.75">
      <c r="B5" s="55" t="s">
        <v>46</v>
      </c>
      <c r="C5" s="43">
        <v>300</v>
      </c>
      <c r="D5" s="43">
        <v>300</v>
      </c>
      <c r="E5" s="43">
        <v>300</v>
      </c>
      <c r="F5" s="43">
        <v>500</v>
      </c>
      <c r="G5" s="43">
        <v>500</v>
      </c>
      <c r="H5" s="43">
        <v>500</v>
      </c>
      <c r="I5" s="43">
        <v>500</v>
      </c>
      <c r="J5" s="43">
        <v>500</v>
      </c>
      <c r="K5" s="43">
        <v>7000</v>
      </c>
      <c r="L5" s="43">
        <v>7000</v>
      </c>
      <c r="M5" s="43">
        <v>11000</v>
      </c>
      <c r="N5" s="43">
        <v>7000</v>
      </c>
    </row>
    <row r="6" spans="2:14" ht="12.75">
      <c r="B6" s="54" t="s">
        <v>47</v>
      </c>
      <c r="C6" s="43">
        <v>1750</v>
      </c>
      <c r="D6" s="43">
        <v>1750</v>
      </c>
      <c r="E6" s="43">
        <v>1750</v>
      </c>
      <c r="F6" s="43">
        <v>700</v>
      </c>
      <c r="G6" s="43">
        <v>700</v>
      </c>
      <c r="H6" s="43">
        <v>700</v>
      </c>
      <c r="I6" s="43">
        <v>700</v>
      </c>
      <c r="J6" s="43">
        <v>700</v>
      </c>
      <c r="K6" s="43">
        <v>500</v>
      </c>
      <c r="L6" s="43">
        <v>500</v>
      </c>
      <c r="M6" s="43">
        <v>500</v>
      </c>
      <c r="N6" s="3"/>
    </row>
    <row r="7" spans="2:14" ht="12.75">
      <c r="B7" s="55" t="s">
        <v>45</v>
      </c>
      <c r="C7" s="44">
        <v>1750</v>
      </c>
      <c r="D7" s="44">
        <v>1750</v>
      </c>
      <c r="E7" s="44">
        <v>1750</v>
      </c>
      <c r="F7" s="44">
        <v>950</v>
      </c>
      <c r="G7" s="44">
        <v>950</v>
      </c>
      <c r="H7" s="44">
        <v>3000</v>
      </c>
      <c r="I7" s="44">
        <v>3000</v>
      </c>
      <c r="J7" s="44">
        <v>3000</v>
      </c>
      <c r="K7" s="44">
        <v>5000</v>
      </c>
      <c r="L7" s="44">
        <v>5000</v>
      </c>
      <c r="M7" s="44">
        <v>5000</v>
      </c>
      <c r="N7" s="3"/>
    </row>
    <row r="8" spans="2:15" ht="12.75">
      <c r="B8" s="55" t="s">
        <v>52</v>
      </c>
      <c r="C8" s="44">
        <v>0</v>
      </c>
      <c r="D8" s="44">
        <v>9000</v>
      </c>
      <c r="E8" s="44">
        <v>7000</v>
      </c>
      <c r="F8" s="44">
        <v>2000</v>
      </c>
      <c r="G8" s="44">
        <v>2000</v>
      </c>
      <c r="H8" s="44">
        <v>32000</v>
      </c>
      <c r="I8" s="44">
        <v>12000</v>
      </c>
      <c r="J8" s="44">
        <v>12000</v>
      </c>
      <c r="K8" s="44">
        <v>52000</v>
      </c>
      <c r="L8" s="44">
        <v>2000</v>
      </c>
      <c r="M8" s="44">
        <v>2000</v>
      </c>
      <c r="N8" s="3"/>
      <c r="O8" s="85">
        <f>SUM(C8:N8)</f>
        <v>132000</v>
      </c>
    </row>
    <row r="9" spans="2:13" ht="12.75">
      <c r="B9" s="55" t="s">
        <v>51</v>
      </c>
      <c r="C9" s="43">
        <v>0</v>
      </c>
      <c r="D9" s="43">
        <f>D8/12</f>
        <v>750</v>
      </c>
      <c r="E9" s="43">
        <f aca="true" t="shared" si="0" ref="E9:M9">E8/12</f>
        <v>583.3333333333334</v>
      </c>
      <c r="F9" s="43">
        <f t="shared" si="0"/>
        <v>166.66666666666666</v>
      </c>
      <c r="G9" s="43">
        <f t="shared" si="0"/>
        <v>166.66666666666666</v>
      </c>
      <c r="H9" s="43">
        <f t="shared" si="0"/>
        <v>2666.6666666666665</v>
      </c>
      <c r="I9" s="43">
        <f t="shared" si="0"/>
        <v>1000</v>
      </c>
      <c r="J9" s="43">
        <f t="shared" si="0"/>
        <v>1000</v>
      </c>
      <c r="K9" s="43">
        <f t="shared" si="0"/>
        <v>4333.333333333333</v>
      </c>
      <c r="L9" s="43">
        <f t="shared" si="0"/>
        <v>166.66666666666666</v>
      </c>
      <c r="M9" s="43">
        <f t="shared" si="0"/>
        <v>166.66666666666666</v>
      </c>
    </row>
    <row r="10" spans="2:13" ht="3" customHeight="1">
      <c r="B10" s="74" t="s">
        <v>50</v>
      </c>
      <c r="C10" s="43"/>
      <c r="D10" s="43">
        <v>0</v>
      </c>
      <c r="E10" s="43"/>
      <c r="F10" s="43"/>
      <c r="G10" s="43"/>
      <c r="H10" s="43"/>
      <c r="I10" s="43"/>
      <c r="J10" s="43"/>
      <c r="K10" s="43"/>
      <c r="L10" s="43"/>
      <c r="M10" s="42"/>
    </row>
    <row r="11" spans="2:13" ht="1.5" customHeight="1">
      <c r="B11" s="56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2">
        <v>2027</v>
      </c>
    </row>
    <row r="12" spans="2:13" ht="12.75" hidden="1">
      <c r="B12" s="56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2">
        <v>2027</v>
      </c>
    </row>
    <row r="13" spans="2:13" ht="12.75" hidden="1">
      <c r="B13" s="56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2">
        <v>2027</v>
      </c>
    </row>
    <row r="14" spans="2:14" ht="21" customHeight="1" hidden="1">
      <c r="B14" s="56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2">
        <v>2027</v>
      </c>
      <c r="N14" s="8"/>
    </row>
    <row r="15" spans="2:13" s="3" customFormat="1" ht="0.75" customHeight="1">
      <c r="B15" s="55"/>
      <c r="C15" s="43"/>
      <c r="D15" s="43"/>
      <c r="E15" s="43"/>
      <c r="F15" s="43"/>
      <c r="G15" s="41"/>
      <c r="H15" s="41"/>
      <c r="I15" s="41"/>
      <c r="J15" s="43"/>
      <c r="K15" s="43"/>
      <c r="L15" s="43"/>
      <c r="M15" s="42">
        <v>2027</v>
      </c>
    </row>
    <row r="16" spans="2:13" s="3" customFormat="1" ht="12.75" hidden="1">
      <c r="B16" s="55"/>
      <c r="C16" s="43"/>
      <c r="D16" s="43"/>
      <c r="E16" s="43"/>
      <c r="F16" s="43"/>
      <c r="G16" s="41"/>
      <c r="H16" s="43"/>
      <c r="I16" s="43"/>
      <c r="J16" s="43"/>
      <c r="K16" s="43"/>
      <c r="L16" s="43"/>
      <c r="M16" s="42">
        <v>2027</v>
      </c>
    </row>
    <row r="17" spans="2:13" s="3" customFormat="1" ht="12.75" hidden="1">
      <c r="B17" s="55"/>
      <c r="C17" s="43"/>
      <c r="D17" s="43"/>
      <c r="E17" s="43"/>
      <c r="F17" s="43"/>
      <c r="G17" s="41"/>
      <c r="H17" s="43"/>
      <c r="I17" s="43"/>
      <c r="J17" s="43"/>
      <c r="K17" s="43"/>
      <c r="L17" s="43"/>
      <c r="M17" s="42">
        <v>2027</v>
      </c>
    </row>
    <row r="18" spans="2:13" s="3" customFormat="1" ht="12.75" hidden="1">
      <c r="B18" s="55"/>
      <c r="C18" s="43"/>
      <c r="D18" s="43"/>
      <c r="E18" s="43"/>
      <c r="F18" s="43"/>
      <c r="G18" s="41"/>
      <c r="H18" s="43"/>
      <c r="I18" s="43"/>
      <c r="J18" s="43"/>
      <c r="K18" s="43"/>
      <c r="L18" s="43"/>
      <c r="M18" s="42">
        <v>2027</v>
      </c>
    </row>
    <row r="19" spans="2:13" s="3" customFormat="1" ht="12.75" hidden="1">
      <c r="B19" s="55"/>
      <c r="C19" s="43"/>
      <c r="D19" s="43"/>
      <c r="E19" s="43"/>
      <c r="F19" s="43"/>
      <c r="G19" s="41"/>
      <c r="H19" s="43"/>
      <c r="I19" s="43"/>
      <c r="J19" s="43"/>
      <c r="K19" s="43"/>
      <c r="L19" s="43"/>
      <c r="M19" s="42">
        <v>2027</v>
      </c>
    </row>
    <row r="20" spans="2:14" s="3" customFormat="1" ht="30" customHeight="1">
      <c r="B20" s="55" t="s">
        <v>35</v>
      </c>
      <c r="C20" s="43">
        <f>C5+C6</f>
        <v>2050</v>
      </c>
      <c r="D20" s="43">
        <f aca="true" t="shared" si="1" ref="D20:M20">D5+D6</f>
        <v>2050</v>
      </c>
      <c r="E20" s="43">
        <f t="shared" si="1"/>
        <v>2050</v>
      </c>
      <c r="F20" s="43">
        <f t="shared" si="1"/>
        <v>1200</v>
      </c>
      <c r="G20" s="43">
        <f t="shared" si="1"/>
        <v>1200</v>
      </c>
      <c r="H20" s="43">
        <f t="shared" si="1"/>
        <v>1200</v>
      </c>
      <c r="I20" s="43">
        <f t="shared" si="1"/>
        <v>1200</v>
      </c>
      <c r="J20" s="43">
        <f t="shared" si="1"/>
        <v>1200</v>
      </c>
      <c r="K20" s="43">
        <f t="shared" si="1"/>
        <v>7500</v>
      </c>
      <c r="L20" s="43">
        <f t="shared" si="1"/>
        <v>7500</v>
      </c>
      <c r="M20" s="43">
        <f t="shared" si="1"/>
        <v>11500</v>
      </c>
      <c r="N20" s="4"/>
    </row>
    <row r="21" spans="2:13" s="3" customFormat="1" ht="25.5" customHeight="1">
      <c r="B21" s="55" t="s">
        <v>36</v>
      </c>
      <c r="C21" s="45">
        <f>C7+C9</f>
        <v>1750</v>
      </c>
      <c r="D21" s="45">
        <f aca="true" t="shared" si="2" ref="D21:M21">D7+D9</f>
        <v>2500</v>
      </c>
      <c r="E21" s="45">
        <f t="shared" si="2"/>
        <v>2333.3333333333335</v>
      </c>
      <c r="F21" s="45">
        <f t="shared" si="2"/>
        <v>1116.6666666666667</v>
      </c>
      <c r="G21" s="45">
        <f t="shared" si="2"/>
        <v>1116.6666666666667</v>
      </c>
      <c r="H21" s="45">
        <f t="shared" si="2"/>
        <v>5666.666666666666</v>
      </c>
      <c r="I21" s="45">
        <f t="shared" si="2"/>
        <v>4000</v>
      </c>
      <c r="J21" s="45">
        <f t="shared" si="2"/>
        <v>4000</v>
      </c>
      <c r="K21" s="45">
        <f t="shared" si="2"/>
        <v>9333.333333333332</v>
      </c>
      <c r="L21" s="45">
        <f t="shared" si="2"/>
        <v>5166.666666666667</v>
      </c>
      <c r="M21" s="45">
        <f t="shared" si="2"/>
        <v>5166.666666666667</v>
      </c>
    </row>
    <row r="22" spans="2:13" s="3" customFormat="1" ht="18.75" customHeight="1">
      <c r="B22" s="75" t="s">
        <v>12</v>
      </c>
      <c r="C22" s="77">
        <f aca="true" t="shared" si="3" ref="C22:M22">C21-C20</f>
        <v>-300</v>
      </c>
      <c r="D22" s="77">
        <f t="shared" si="3"/>
        <v>450</v>
      </c>
      <c r="E22" s="77">
        <f t="shared" si="3"/>
        <v>283.3333333333335</v>
      </c>
      <c r="F22" s="77">
        <f t="shared" si="3"/>
        <v>-83.33333333333326</v>
      </c>
      <c r="G22" s="77">
        <f t="shared" si="3"/>
        <v>-83.33333333333326</v>
      </c>
      <c r="H22" s="77">
        <f t="shared" si="3"/>
        <v>4466.666666666666</v>
      </c>
      <c r="I22" s="77">
        <f t="shared" si="3"/>
        <v>2800</v>
      </c>
      <c r="J22" s="77">
        <f t="shared" si="3"/>
        <v>2800</v>
      </c>
      <c r="K22" s="77">
        <f t="shared" si="3"/>
        <v>1833.3333333333321</v>
      </c>
      <c r="L22" s="77">
        <f t="shared" si="3"/>
        <v>-2333.333333333333</v>
      </c>
      <c r="M22" s="77">
        <f t="shared" si="3"/>
        <v>-6333.333333333333</v>
      </c>
    </row>
    <row r="23" spans="2:13" s="3" customFormat="1" ht="22.5" customHeight="1">
      <c r="B23" s="75" t="s">
        <v>13</v>
      </c>
      <c r="C23" s="77">
        <f>C22*12</f>
        <v>-3600</v>
      </c>
      <c r="D23" s="77">
        <f>D22*12</f>
        <v>5400</v>
      </c>
      <c r="E23" s="77">
        <f aca="true" t="shared" si="4" ref="E23:M23">E22*12</f>
        <v>3400.000000000002</v>
      </c>
      <c r="F23" s="77">
        <f t="shared" si="4"/>
        <v>-999.9999999999991</v>
      </c>
      <c r="G23" s="77">
        <f t="shared" si="4"/>
        <v>-999.9999999999991</v>
      </c>
      <c r="H23" s="77">
        <f t="shared" si="4"/>
        <v>53599.99999999999</v>
      </c>
      <c r="I23" s="77">
        <f t="shared" si="4"/>
        <v>33600</v>
      </c>
      <c r="J23" s="77">
        <f t="shared" si="4"/>
        <v>33600</v>
      </c>
      <c r="K23" s="77">
        <f t="shared" si="4"/>
        <v>21999.999999999985</v>
      </c>
      <c r="L23" s="77">
        <f t="shared" si="4"/>
        <v>-27999.999999999996</v>
      </c>
      <c r="M23" s="77">
        <f t="shared" si="4"/>
        <v>-76000</v>
      </c>
    </row>
    <row r="24" spans="2:13" s="3" customFormat="1" ht="12.75">
      <c r="B24" s="75" t="s">
        <v>53</v>
      </c>
      <c r="C24" s="77">
        <v>0</v>
      </c>
      <c r="D24" s="77">
        <v>3500</v>
      </c>
      <c r="E24" s="77">
        <v>0</v>
      </c>
      <c r="F24" s="77">
        <v>0</v>
      </c>
      <c r="G24" s="77">
        <v>0</v>
      </c>
      <c r="H24" s="77">
        <v>12500</v>
      </c>
      <c r="I24" s="77">
        <v>12500</v>
      </c>
      <c r="J24" s="77">
        <v>12500</v>
      </c>
      <c r="K24" s="77">
        <v>0</v>
      </c>
      <c r="L24" s="77">
        <v>0</v>
      </c>
      <c r="M24" s="77">
        <v>0</v>
      </c>
    </row>
    <row r="25" spans="2:13" ht="12.75">
      <c r="B25" s="75" t="s">
        <v>54</v>
      </c>
      <c r="C25" s="76">
        <v>0</v>
      </c>
      <c r="D25" s="77">
        <f>D23-D24</f>
        <v>1900</v>
      </c>
      <c r="E25" s="77">
        <f aca="true" t="shared" si="5" ref="E25:M25">E23-E24</f>
        <v>3400.000000000002</v>
      </c>
      <c r="F25" s="77">
        <f t="shared" si="5"/>
        <v>-999.9999999999991</v>
      </c>
      <c r="G25" s="77">
        <f t="shared" si="5"/>
        <v>-999.9999999999991</v>
      </c>
      <c r="H25" s="77">
        <f t="shared" si="5"/>
        <v>41099.99999999999</v>
      </c>
      <c r="I25" s="77">
        <f t="shared" si="5"/>
        <v>21100</v>
      </c>
      <c r="J25" s="77">
        <f t="shared" si="5"/>
        <v>21100</v>
      </c>
      <c r="K25" s="77">
        <f t="shared" si="5"/>
        <v>21999.999999999985</v>
      </c>
      <c r="L25" s="77">
        <f t="shared" si="5"/>
        <v>-27999.999999999996</v>
      </c>
      <c r="M25" s="77">
        <f t="shared" si="5"/>
        <v>-76000</v>
      </c>
    </row>
    <row r="26" spans="2:13" ht="14.25" customHeight="1">
      <c r="B26" s="78" t="s">
        <v>62</v>
      </c>
      <c r="C26" s="77">
        <f>C23</f>
        <v>-3600</v>
      </c>
      <c r="D26" s="77">
        <f>C26+D25</f>
        <v>-1700</v>
      </c>
      <c r="E26" s="77">
        <f aca="true" t="shared" si="6" ref="E26:J26">D26+E25</f>
        <v>1700.0000000000018</v>
      </c>
      <c r="F26" s="77">
        <f t="shared" si="6"/>
        <v>700.0000000000027</v>
      </c>
      <c r="G26" s="77">
        <f t="shared" si="6"/>
        <v>-299.99999999999636</v>
      </c>
      <c r="H26" s="77">
        <f t="shared" si="6"/>
        <v>40800</v>
      </c>
      <c r="I26" s="77">
        <f t="shared" si="6"/>
        <v>61900</v>
      </c>
      <c r="J26" s="77">
        <f t="shared" si="6"/>
        <v>83000</v>
      </c>
      <c r="K26" s="77">
        <f>J26+K25</f>
        <v>104999.99999999999</v>
      </c>
      <c r="L26" s="77">
        <f>K26+L25</f>
        <v>76999.99999999999</v>
      </c>
      <c r="M26" s="77">
        <f>L26+M25</f>
        <v>999.9999999999854</v>
      </c>
    </row>
    <row r="27" spans="2:13" ht="14.25" customHeight="1">
      <c r="B27" s="5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4"/>
    </row>
    <row r="28" spans="2:14" ht="30">
      <c r="B28" s="87" t="s">
        <v>65</v>
      </c>
      <c r="C28" s="4">
        <v>300</v>
      </c>
      <c r="D28" s="82">
        <v>300</v>
      </c>
      <c r="E28" s="82">
        <v>300</v>
      </c>
      <c r="F28" s="2">
        <v>250</v>
      </c>
      <c r="G28" s="2">
        <v>250</v>
      </c>
      <c r="H28" s="2">
        <v>500</v>
      </c>
      <c r="I28" s="2">
        <v>500</v>
      </c>
      <c r="J28" s="2">
        <v>500</v>
      </c>
      <c r="K28" s="4">
        <v>1000</v>
      </c>
      <c r="L28" s="4">
        <v>1000</v>
      </c>
      <c r="M28" s="4">
        <v>1000</v>
      </c>
      <c r="N28" s="3"/>
    </row>
    <row r="29" spans="1:27" ht="30.75">
      <c r="A29" s="50"/>
      <c r="B29" s="58" t="s">
        <v>68</v>
      </c>
      <c r="C29" s="61"/>
      <c r="D29" s="62"/>
      <c r="E29" s="63"/>
      <c r="F29" s="63"/>
      <c r="G29" s="63"/>
      <c r="H29" s="91" t="s">
        <v>67</v>
      </c>
      <c r="I29" s="90" t="s">
        <v>63</v>
      </c>
      <c r="J29" s="89" t="s">
        <v>66</v>
      </c>
      <c r="K29" s="88" t="s">
        <v>64</v>
      </c>
      <c r="L29" s="64"/>
      <c r="M29" s="64"/>
      <c r="N29" s="64"/>
      <c r="O29" s="6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2.75">
      <c r="A30" s="50"/>
      <c r="B30" s="83"/>
      <c r="C30" s="61"/>
      <c r="D30" s="71"/>
      <c r="E30" s="62"/>
      <c r="F30" s="62"/>
      <c r="G30" s="62"/>
      <c r="H30" s="84"/>
      <c r="I30" s="62"/>
      <c r="J30" s="62"/>
      <c r="K30" s="61"/>
      <c r="L30" s="61"/>
      <c r="M30" s="61"/>
      <c r="N30" s="61"/>
      <c r="O30" s="6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2.75">
      <c r="A31" s="50"/>
      <c r="B31" s="65"/>
      <c r="C31" s="64"/>
      <c r="D31" s="63"/>
      <c r="E31" s="61"/>
      <c r="F31" s="72"/>
      <c r="G31" s="63"/>
      <c r="H31" s="62"/>
      <c r="I31" s="63"/>
      <c r="J31" s="63"/>
      <c r="K31" s="64"/>
      <c r="L31" s="64"/>
      <c r="M31" s="64"/>
      <c r="N31" s="64"/>
      <c r="O31" s="6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3.5" customHeight="1">
      <c r="A32" s="50"/>
      <c r="B32" s="60"/>
      <c r="C32" s="61"/>
      <c r="D32" s="62"/>
      <c r="E32" s="62"/>
      <c r="F32" s="63"/>
      <c r="G32" s="63"/>
      <c r="H32" s="63"/>
      <c r="I32" s="63"/>
      <c r="J32" s="63"/>
      <c r="K32" s="64"/>
      <c r="L32" s="64"/>
      <c r="M32" s="64"/>
      <c r="N32" s="64"/>
      <c r="O32" s="6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2.75">
      <c r="A33" s="50"/>
      <c r="B33" s="60"/>
      <c r="C33" s="64"/>
      <c r="D33" s="66"/>
      <c r="E33" s="63"/>
      <c r="F33" s="71"/>
      <c r="G33" s="63"/>
      <c r="H33" s="63"/>
      <c r="I33" s="63"/>
      <c r="J33" s="63"/>
      <c r="K33" s="64"/>
      <c r="L33" s="64"/>
      <c r="M33" s="64"/>
      <c r="N33" s="64"/>
      <c r="O33" s="6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50"/>
      <c r="B34" s="60"/>
      <c r="C34" s="64"/>
      <c r="D34" s="64"/>
      <c r="E34" s="64"/>
      <c r="F34" s="64"/>
      <c r="G34" s="67"/>
      <c r="H34" s="64"/>
      <c r="I34" s="64"/>
      <c r="J34" s="64"/>
      <c r="K34" s="64"/>
      <c r="L34" s="64"/>
      <c r="M34" s="64"/>
      <c r="N34" s="64"/>
      <c r="O34" s="6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6" ht="12.75">
      <c r="A35" s="50"/>
      <c r="B35" s="60"/>
      <c r="C35" s="64"/>
      <c r="D35" s="63"/>
      <c r="E35" s="63"/>
      <c r="F35" s="63"/>
      <c r="G35" s="63"/>
      <c r="H35" s="69"/>
      <c r="I35" s="63"/>
      <c r="J35" s="72"/>
      <c r="K35" s="61"/>
      <c r="L35" s="64"/>
      <c r="M35" s="64"/>
      <c r="N35" s="64"/>
      <c r="O35" s="6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7" ht="12.75">
      <c r="A36" s="50"/>
      <c r="B36" s="68"/>
      <c r="C36" s="64"/>
      <c r="D36" s="63"/>
      <c r="E36" s="63"/>
      <c r="F36" s="63"/>
      <c r="G36" s="63"/>
      <c r="H36" s="63"/>
      <c r="I36" s="63"/>
      <c r="J36" s="64"/>
      <c r="K36" s="64"/>
      <c r="L36" s="61"/>
      <c r="M36" s="64"/>
      <c r="N36" s="64"/>
      <c r="O36" s="6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.75">
      <c r="A37" s="50"/>
      <c r="B37" s="60"/>
      <c r="C37" s="64"/>
      <c r="D37" s="63"/>
      <c r="E37" s="63"/>
      <c r="F37" s="63"/>
      <c r="G37" s="63"/>
      <c r="H37" s="63"/>
      <c r="I37" s="63"/>
      <c r="J37" s="63"/>
      <c r="K37" s="64"/>
      <c r="L37" s="64"/>
      <c r="M37" s="64"/>
      <c r="N37" s="64"/>
      <c r="O37" s="64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50"/>
      <c r="B38" s="70"/>
      <c r="C38" s="51"/>
      <c r="D38" s="50"/>
      <c r="E38" s="50"/>
      <c r="F38" s="50"/>
      <c r="G38" s="50"/>
      <c r="H38" s="50"/>
      <c r="I38" s="50"/>
      <c r="J38" s="50"/>
      <c r="K38" s="51"/>
      <c r="L38" s="51"/>
      <c r="M38" s="51"/>
      <c r="N38" s="51"/>
      <c r="O38" s="51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2:27" ht="12.75">
      <c r="B39" s="52"/>
      <c r="C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2:27" ht="12.75">
      <c r="B40" s="52"/>
      <c r="C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2:27" ht="12.75">
      <c r="B41" s="52"/>
      <c r="C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2:27" ht="12.75">
      <c r="B42" s="52"/>
      <c r="C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2:27" ht="12.75">
      <c r="B43" s="52"/>
      <c r="C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2:27" ht="12.75">
      <c r="B44" s="52"/>
      <c r="C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2:27" ht="12.75">
      <c r="B45" s="52"/>
      <c r="C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2:27" ht="12.75">
      <c r="B46" s="52"/>
      <c r="C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2:27" ht="12.75">
      <c r="B47" s="52"/>
      <c r="C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2:27" ht="12.75">
      <c r="B48" s="52"/>
      <c r="C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2:27" ht="12.75">
      <c r="B49" s="52"/>
      <c r="C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2:27" ht="12.75">
      <c r="B50" s="52"/>
      <c r="C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2:27" ht="12.75">
      <c r="B51" s="52"/>
      <c r="C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2:27" ht="12.75">
      <c r="B52" s="52"/>
      <c r="C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2:27" ht="12.75">
      <c r="B53" s="52"/>
      <c r="C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2:27" ht="12.75">
      <c r="B54" s="52"/>
      <c r="C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2:27" ht="12.75">
      <c r="B55" s="52"/>
      <c r="C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2:27" ht="12.75">
      <c r="B56" s="52"/>
      <c r="C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2:27" ht="12.75">
      <c r="B57" s="52"/>
      <c r="C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2:27" ht="12.75">
      <c r="B58" s="52"/>
      <c r="C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2:27" ht="12.75">
      <c r="B59" s="52"/>
      <c r="C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2:27" ht="12.75">
      <c r="B60" s="52"/>
      <c r="C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2:27" ht="12.75">
      <c r="B61" s="52"/>
      <c r="C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2:27" ht="12.75">
      <c r="B62" s="52"/>
      <c r="C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2:27" ht="12.75">
      <c r="B63" s="52"/>
      <c r="C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2:27" ht="12.75">
      <c r="B64" s="52"/>
      <c r="C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2:27" ht="12.75">
      <c r="B65" s="52"/>
      <c r="C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2:27" ht="12.75">
      <c r="B66" s="52"/>
      <c r="C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2:27" ht="12.75">
      <c r="B67" s="52"/>
      <c r="C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2:27" ht="12.75">
      <c r="B68" s="52"/>
      <c r="C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2:27" ht="12.75">
      <c r="B69" s="52"/>
      <c r="C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2:27" ht="12.75">
      <c r="B70" s="52"/>
      <c r="C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2:27" ht="12.75">
      <c r="B71" s="52"/>
      <c r="C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2:27" ht="12.75">
      <c r="B72" s="52"/>
      <c r="C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2:27" ht="12.75">
      <c r="B73" s="52"/>
      <c r="C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2:27" ht="12.75">
      <c r="B74" s="52"/>
      <c r="C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2:27" ht="12.75">
      <c r="B75" s="52"/>
      <c r="C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2:27" ht="12.75">
      <c r="B76" s="52"/>
      <c r="C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2:27" ht="12.75">
      <c r="B77" s="52"/>
      <c r="C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2:27" ht="12.75">
      <c r="B78" s="52"/>
      <c r="C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2:27" ht="12.75">
      <c r="B79" s="52"/>
      <c r="C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2:27" ht="12.75">
      <c r="B80" s="52"/>
      <c r="C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2:27" ht="12.75">
      <c r="B81" s="52"/>
      <c r="C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2:27" ht="12.75">
      <c r="B82" s="52"/>
      <c r="C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2:27" ht="12.75">
      <c r="B83" s="52"/>
      <c r="C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2:27" ht="12.75">
      <c r="B84" s="52"/>
      <c r="C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2:27" ht="12.75">
      <c r="B85" s="52"/>
      <c r="C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2:27" ht="12.75">
      <c r="B86" s="52"/>
      <c r="C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2:27" ht="12.75">
      <c r="B87" s="52"/>
      <c r="C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2:27" ht="12.75">
      <c r="B88" s="52"/>
      <c r="C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2:27" ht="12.75">
      <c r="B89" s="52"/>
      <c r="C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2:27" ht="12.75">
      <c r="B90" s="52"/>
      <c r="C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2:27" ht="12.75">
      <c r="B91" s="52"/>
      <c r="C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2:27" ht="12.75">
      <c r="B92" s="52"/>
      <c r="C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2:27" ht="12.75">
      <c r="B93" s="52"/>
      <c r="C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2:27" ht="12.75">
      <c r="B94" s="52"/>
      <c r="C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2:27" ht="12.75">
      <c r="B95" s="52"/>
      <c r="C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2:27" ht="12.75">
      <c r="B96" s="52"/>
      <c r="C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2:27" ht="12.75">
      <c r="B97" s="52"/>
      <c r="C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2:27" ht="12.75">
      <c r="B98" s="52"/>
      <c r="C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2:27" ht="12.75">
      <c r="B99" s="52"/>
      <c r="C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2:27" ht="12.75">
      <c r="B100" s="52"/>
      <c r="C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2:27" ht="12.75">
      <c r="B101" s="52"/>
      <c r="C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2:27" ht="12.75">
      <c r="B102" s="52"/>
      <c r="C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2:27" ht="12.75">
      <c r="B103" s="52"/>
      <c r="C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2:27" ht="12.75">
      <c r="B104" s="52"/>
      <c r="C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2:27" ht="12.75">
      <c r="B105" s="52"/>
      <c r="C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2:27" ht="12.75">
      <c r="B106" s="52"/>
      <c r="C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2:27" ht="12.75">
      <c r="B107" s="52"/>
      <c r="C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2:27" ht="12.75">
      <c r="B108" s="52"/>
      <c r="C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2:27" ht="12.75">
      <c r="B109" s="52"/>
      <c r="C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2:27" ht="12.75">
      <c r="B110" s="52"/>
      <c r="C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2:27" ht="12.75">
      <c r="B111" s="52"/>
      <c r="C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2:27" ht="12.75">
      <c r="B112" s="52"/>
      <c r="C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2:27" ht="12.75">
      <c r="B113" s="52"/>
      <c r="C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2:27" ht="12.75">
      <c r="B114" s="52"/>
      <c r="C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2:27" ht="12.75">
      <c r="B115" s="52"/>
      <c r="C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2:27" ht="12.75">
      <c r="B116" s="52"/>
      <c r="C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2:27" ht="12.75">
      <c r="B117" s="52"/>
      <c r="C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2:27" ht="12.75">
      <c r="B118" s="52"/>
      <c r="C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2:27" ht="12.75">
      <c r="B119" s="52"/>
      <c r="C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2:27" ht="12.75">
      <c r="B120" s="52"/>
      <c r="C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2:27" ht="12.75">
      <c r="B121" s="52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1:27" ht="12.75"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1:27" ht="12.75"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1:27" ht="12.75"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1:27" ht="12.75"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1:27" ht="12.75"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1:27" ht="12.75"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1:27" ht="12.75"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1:27" ht="12.75"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1:27" ht="12.75"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1:27" ht="12.75"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1:27" ht="12.75"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1:27" ht="12.75"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1:27" ht="12.75"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1:27" ht="12.75"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1:27" ht="12.75"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1:27" ht="12.75"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1:27" ht="12.75"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1:27" ht="12.75"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1:27" ht="12.75"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1:27" ht="12.75"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1:27" ht="12.75"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1:27" ht="12.75"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1:27" ht="12.75"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1:27" ht="12.75"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1:27" ht="12.75"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1:27" ht="12.75"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1:27" ht="12.75"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1:27" ht="12.75"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1:27" ht="12.75"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1:27" ht="12.75"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1:27" ht="12.75"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1:27" ht="12.75"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1:27" ht="12.75"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1:27" ht="12.75"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1:27" ht="12.75"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1:27" ht="12.75"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1:27" ht="12.75"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1:27" ht="12.75"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1:27" ht="12.75"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1:27" ht="12.75"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1:27" ht="12.75"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1:27" ht="12.75"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1:27" ht="12.75"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1:27" ht="12.75"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1:27" ht="12.75"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1:27" ht="12.75"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1:27" ht="12.75"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1:27" ht="12.75"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1:27" ht="12.75"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1:27" ht="12.75"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1:27" ht="12.75"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1:27" ht="12.75"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1:27" ht="12.75"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</sheetData>
  <sheetProtection/>
  <printOptions/>
  <pageMargins left="0.15748031496062992" right="0.31496062992125984" top="0.984251968503937" bottom="0.5905511811023623" header="0.5118110236220472" footer="0.5118110236220472"/>
  <pageSetup horizontalDpi="600" verticalDpi="600" orientation="landscape" paperSize="9" scale="1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rightToLeft="1" zoomScalePageLayoutView="0" workbookViewId="0" topLeftCell="A1">
      <selection activeCell="I28" sqref="I28"/>
    </sheetView>
  </sheetViews>
  <sheetFormatPr defaultColWidth="9.140625" defaultRowHeight="12.75"/>
  <cols>
    <col min="1" max="1" width="28.8515625" style="0" bestFit="1" customWidth="1"/>
    <col min="11" max="11" width="13.8515625" style="0" bestFit="1" customWidth="1"/>
  </cols>
  <sheetData>
    <row r="1" spans="1:12" ht="13.5" thickBot="1">
      <c r="A1" s="12"/>
      <c r="B1" s="9">
        <v>2008</v>
      </c>
      <c r="C1" s="9">
        <v>2009</v>
      </c>
      <c r="D1" s="9">
        <v>2010</v>
      </c>
      <c r="E1" s="9">
        <v>2011</v>
      </c>
      <c r="F1" s="9">
        <v>2012</v>
      </c>
      <c r="G1" s="9">
        <v>2013</v>
      </c>
      <c r="H1" s="9">
        <v>2014</v>
      </c>
      <c r="I1" s="9">
        <v>2015</v>
      </c>
      <c r="J1" s="9">
        <v>2016</v>
      </c>
      <c r="K1" s="9">
        <v>2017</v>
      </c>
      <c r="L1" s="13">
        <v>2018</v>
      </c>
    </row>
    <row r="2" spans="1:12" ht="13.5" thickBot="1">
      <c r="A2" s="12"/>
      <c r="B2" s="9"/>
      <c r="C2" s="9" t="s">
        <v>0</v>
      </c>
      <c r="D2" s="9" t="s">
        <v>17</v>
      </c>
      <c r="E2" s="9" t="s">
        <v>11</v>
      </c>
      <c r="F2" s="9"/>
      <c r="G2" s="9" t="s">
        <v>10</v>
      </c>
      <c r="H2" s="9" t="s">
        <v>17</v>
      </c>
      <c r="I2" s="9"/>
      <c r="J2" s="9" t="s">
        <v>40</v>
      </c>
      <c r="K2" s="9"/>
      <c r="L2" s="13"/>
    </row>
    <row r="3" spans="1:12" ht="12.75">
      <c r="A3" s="14" t="s">
        <v>3</v>
      </c>
      <c r="B3" s="4">
        <v>10850</v>
      </c>
      <c r="C3" s="4">
        <f>10850</f>
        <v>10850</v>
      </c>
      <c r="D3" s="4">
        <f>9850</f>
        <v>9850</v>
      </c>
      <c r="E3" s="4">
        <v>10850</v>
      </c>
      <c r="F3" s="4">
        <v>10850</v>
      </c>
      <c r="G3" s="4">
        <v>9000</v>
      </c>
      <c r="H3" s="4">
        <v>8300</v>
      </c>
      <c r="I3" s="4">
        <v>9000</v>
      </c>
      <c r="J3" s="4">
        <v>10000</v>
      </c>
      <c r="K3" s="4">
        <v>10000</v>
      </c>
      <c r="L3" s="15"/>
    </row>
    <row r="4" spans="1:12" ht="13.5" thickBot="1">
      <c r="A4" s="16" t="s">
        <v>9</v>
      </c>
      <c r="B4" s="5"/>
      <c r="C4" s="5">
        <v>5000</v>
      </c>
      <c r="D4" s="5">
        <v>5000</v>
      </c>
      <c r="E4" s="5">
        <v>5000</v>
      </c>
      <c r="F4" s="7">
        <v>5000</v>
      </c>
      <c r="G4" s="7">
        <v>6000</v>
      </c>
      <c r="H4" s="7">
        <v>6000</v>
      </c>
      <c r="I4" s="7">
        <v>6000</v>
      </c>
      <c r="J4" s="7">
        <v>6000</v>
      </c>
      <c r="K4" s="7">
        <v>7000</v>
      </c>
      <c r="L4" s="17"/>
    </row>
    <row r="5" spans="1:12" ht="12.75">
      <c r="A5" s="19" t="s">
        <v>41</v>
      </c>
      <c r="B5" s="11"/>
      <c r="C5" s="11">
        <v>2520</v>
      </c>
      <c r="D5" s="11">
        <v>2520</v>
      </c>
      <c r="E5" s="11">
        <v>2520</v>
      </c>
      <c r="F5" s="11">
        <v>2520</v>
      </c>
      <c r="G5" s="11">
        <v>2520</v>
      </c>
      <c r="H5" s="11">
        <v>2520</v>
      </c>
      <c r="I5" s="11">
        <v>2520</v>
      </c>
      <c r="J5" s="11">
        <v>2520</v>
      </c>
      <c r="K5" s="11">
        <v>2520</v>
      </c>
      <c r="L5" s="20"/>
    </row>
    <row r="6" spans="1:12" ht="12.75">
      <c r="A6" s="14" t="s">
        <v>2</v>
      </c>
      <c r="B6" s="29">
        <v>5100</v>
      </c>
      <c r="C6" s="29">
        <v>5100</v>
      </c>
      <c r="D6" s="29">
        <v>5100</v>
      </c>
      <c r="E6" s="29">
        <v>5600</v>
      </c>
      <c r="F6" s="29">
        <v>5600</v>
      </c>
      <c r="G6" s="29">
        <v>5600</v>
      </c>
      <c r="H6" s="29">
        <v>5600</v>
      </c>
      <c r="I6" s="29">
        <v>6000</v>
      </c>
      <c r="J6" s="29">
        <v>6000</v>
      </c>
      <c r="K6" s="29">
        <v>6000</v>
      </c>
      <c r="L6" s="15"/>
    </row>
    <row r="7" spans="1:12" ht="12.75">
      <c r="A7" s="14" t="s">
        <v>37</v>
      </c>
      <c r="B7" s="8">
        <v>1700</v>
      </c>
      <c r="C7" s="8">
        <v>2000</v>
      </c>
      <c r="D7" s="8">
        <v>2000</v>
      </c>
      <c r="E7" s="8">
        <v>2000</v>
      </c>
      <c r="F7" s="8">
        <v>2000</v>
      </c>
      <c r="G7" s="29">
        <v>1800</v>
      </c>
      <c r="H7" s="29">
        <v>1800</v>
      </c>
      <c r="I7" s="29">
        <v>1800</v>
      </c>
      <c r="J7" s="29">
        <v>1800</v>
      </c>
      <c r="K7" s="29">
        <v>1800</v>
      </c>
      <c r="L7" s="15"/>
    </row>
    <row r="8" spans="1:12" ht="12.75">
      <c r="A8" s="14" t="s">
        <v>4</v>
      </c>
      <c r="B8" s="4"/>
      <c r="C8" s="4"/>
      <c r="D8" s="4">
        <v>2500</v>
      </c>
      <c r="E8" s="4">
        <v>2500</v>
      </c>
      <c r="F8" s="4">
        <v>2500</v>
      </c>
      <c r="G8" s="4">
        <v>2500</v>
      </c>
      <c r="H8" s="4">
        <v>3000</v>
      </c>
      <c r="I8" s="4">
        <v>3000</v>
      </c>
      <c r="J8" s="4">
        <v>3000</v>
      </c>
      <c r="K8" s="4">
        <v>3000</v>
      </c>
      <c r="L8" s="15"/>
    </row>
    <row r="9" spans="1:12" ht="12.75">
      <c r="A9" s="14" t="s">
        <v>6</v>
      </c>
      <c r="B9" s="4"/>
      <c r="C9" s="4"/>
      <c r="D9" s="4"/>
      <c r="E9" s="4">
        <v>1458</v>
      </c>
      <c r="F9" s="4">
        <f>35000/12/2</f>
        <v>1458.3333333333333</v>
      </c>
      <c r="G9" s="4"/>
      <c r="H9" s="4"/>
      <c r="I9" s="4"/>
      <c r="J9" s="4"/>
      <c r="K9" s="4"/>
      <c r="L9" s="15"/>
    </row>
    <row r="10" spans="1:12" ht="12.75">
      <c r="A10" s="14" t="s">
        <v>38</v>
      </c>
      <c r="B10" s="4"/>
      <c r="C10" s="4"/>
      <c r="D10" s="4"/>
      <c r="E10" s="4"/>
      <c r="F10" s="4"/>
      <c r="G10" s="4">
        <v>2000</v>
      </c>
      <c r="H10" s="4"/>
      <c r="I10" s="4"/>
      <c r="J10" s="4"/>
      <c r="K10" s="4"/>
      <c r="L10" s="15"/>
    </row>
    <row r="11" spans="1:12" ht="12.75">
      <c r="A11" s="14" t="s">
        <v>39</v>
      </c>
      <c r="B11" s="4"/>
      <c r="C11" s="4"/>
      <c r="D11" s="4"/>
      <c r="E11" s="4"/>
      <c r="F11" s="4"/>
      <c r="G11" s="4"/>
      <c r="H11" s="4"/>
      <c r="I11" s="4"/>
      <c r="J11" s="4">
        <v>1300</v>
      </c>
      <c r="K11" s="4"/>
      <c r="L11" s="15"/>
    </row>
    <row r="12" spans="1:12" ht="12.75">
      <c r="A12" s="14" t="s">
        <v>42</v>
      </c>
      <c r="B12" s="4"/>
      <c r="C12" s="4">
        <v>960</v>
      </c>
      <c r="D12" s="4"/>
      <c r="E12" s="4"/>
      <c r="F12" s="4"/>
      <c r="G12" s="4"/>
      <c r="H12" s="4"/>
      <c r="I12" s="4"/>
      <c r="J12" s="4"/>
      <c r="K12" s="4"/>
      <c r="L12" s="15"/>
    </row>
    <row r="13" spans="1:12" ht="13.5" thickBot="1">
      <c r="A13" s="16" t="s">
        <v>5</v>
      </c>
      <c r="B13" s="6">
        <v>1700</v>
      </c>
      <c r="C13" s="6">
        <v>1700</v>
      </c>
      <c r="D13" s="6">
        <v>1700</v>
      </c>
      <c r="E13" s="6">
        <v>1550</v>
      </c>
      <c r="F13" s="6"/>
      <c r="G13" s="6"/>
      <c r="H13" s="6"/>
      <c r="I13" s="6"/>
      <c r="J13" s="6"/>
      <c r="K13" s="6"/>
      <c r="L13" s="18"/>
    </row>
    <row r="14" spans="1:12" ht="12.75">
      <c r="A14" s="25" t="s">
        <v>16</v>
      </c>
      <c r="B14" s="11"/>
      <c r="C14" s="11"/>
      <c r="D14" s="11"/>
      <c r="E14" s="28">
        <v>0</v>
      </c>
      <c r="F14" s="10"/>
      <c r="G14" s="10"/>
      <c r="H14" s="10"/>
      <c r="I14" s="11"/>
      <c r="J14" s="11"/>
      <c r="K14" s="11"/>
      <c r="L14" s="20"/>
    </row>
    <row r="15" spans="1:12" ht="12.75">
      <c r="A15" s="26" t="s">
        <v>15</v>
      </c>
      <c r="B15" s="4"/>
      <c r="C15" s="4"/>
      <c r="D15" s="4"/>
      <c r="E15" s="4"/>
      <c r="F15" s="3"/>
      <c r="G15" s="4"/>
      <c r="H15" s="29">
        <v>0</v>
      </c>
      <c r="I15" s="4"/>
      <c r="J15" s="4"/>
      <c r="K15" s="4"/>
      <c r="L15" s="15"/>
    </row>
    <row r="16" spans="1:12" ht="12.75">
      <c r="A16" s="26" t="s">
        <v>7</v>
      </c>
      <c r="B16" s="4"/>
      <c r="C16" s="4"/>
      <c r="D16" s="4"/>
      <c r="E16" s="4"/>
      <c r="F16" s="3"/>
      <c r="G16" s="4"/>
      <c r="H16" s="4"/>
      <c r="I16" s="29">
        <v>0</v>
      </c>
      <c r="J16" s="4"/>
      <c r="K16" s="4"/>
      <c r="L16" s="15"/>
    </row>
    <row r="17" spans="1:12" ht="13.5" thickBot="1">
      <c r="A17" s="27" t="s">
        <v>43</v>
      </c>
      <c r="B17" s="6"/>
      <c r="C17" s="6"/>
      <c r="D17" s="6"/>
      <c r="E17" s="6"/>
      <c r="F17" s="5"/>
      <c r="G17" s="6"/>
      <c r="H17" s="6"/>
      <c r="I17" s="6"/>
      <c r="J17" s="30">
        <v>0</v>
      </c>
      <c r="K17" s="6"/>
      <c r="L17" s="18"/>
    </row>
    <row r="18" spans="1:12" ht="13.5" thickBot="1">
      <c r="A18" s="14"/>
      <c r="B18" s="4"/>
      <c r="C18" s="4"/>
      <c r="D18" s="4"/>
      <c r="E18" s="4"/>
      <c r="F18" s="3"/>
      <c r="G18" s="4"/>
      <c r="H18" s="4"/>
      <c r="I18" s="4"/>
      <c r="J18" s="4"/>
      <c r="K18" s="4"/>
      <c r="L18" s="15"/>
    </row>
    <row r="19" spans="1:12" ht="12.75">
      <c r="A19" s="19" t="s">
        <v>35</v>
      </c>
      <c r="B19" s="11">
        <f>B3+B4</f>
        <v>10850</v>
      </c>
      <c r="C19" s="11">
        <f aca="true" t="shared" si="0" ref="C19:K19">C3+C4</f>
        <v>15850</v>
      </c>
      <c r="D19" s="11">
        <f t="shared" si="0"/>
        <v>14850</v>
      </c>
      <c r="E19" s="11">
        <f t="shared" si="0"/>
        <v>15850</v>
      </c>
      <c r="F19" s="11">
        <f t="shared" si="0"/>
        <v>15850</v>
      </c>
      <c r="G19" s="11">
        <f t="shared" si="0"/>
        <v>15000</v>
      </c>
      <c r="H19" s="11">
        <f t="shared" si="0"/>
        <v>14300</v>
      </c>
      <c r="I19" s="11">
        <f t="shared" si="0"/>
        <v>15000</v>
      </c>
      <c r="J19" s="11">
        <f t="shared" si="0"/>
        <v>16000</v>
      </c>
      <c r="K19" s="11">
        <f t="shared" si="0"/>
        <v>17000</v>
      </c>
      <c r="L19" s="20"/>
    </row>
    <row r="20" spans="1:12" ht="13.5" thickBot="1">
      <c r="A20" s="16" t="s">
        <v>36</v>
      </c>
      <c r="B20" s="6">
        <f>B5+B6+B7+B8+B9+B11+B13+B10+B12</f>
        <v>8500</v>
      </c>
      <c r="C20" s="6">
        <f aca="true" t="shared" si="1" ref="C20:K20">C5+C6+C7+C8+C9+C11+C13+C10+C12</f>
        <v>12280</v>
      </c>
      <c r="D20" s="6">
        <f t="shared" si="1"/>
        <v>13820</v>
      </c>
      <c r="E20" s="6">
        <f t="shared" si="1"/>
        <v>15628</v>
      </c>
      <c r="F20" s="6">
        <f t="shared" si="1"/>
        <v>14078.333333333334</v>
      </c>
      <c r="G20" s="6">
        <f t="shared" si="1"/>
        <v>14420</v>
      </c>
      <c r="H20" s="6">
        <f t="shared" si="1"/>
        <v>12920</v>
      </c>
      <c r="I20" s="6">
        <f t="shared" si="1"/>
        <v>13320</v>
      </c>
      <c r="J20" s="6">
        <f t="shared" si="1"/>
        <v>14620</v>
      </c>
      <c r="K20" s="6">
        <f t="shared" si="1"/>
        <v>13320</v>
      </c>
      <c r="L20" s="18"/>
    </row>
    <row r="21" spans="1:12" ht="13.5" thickBot="1">
      <c r="A21" s="14"/>
      <c r="B21" s="4"/>
      <c r="C21" s="4"/>
      <c r="D21" s="4"/>
      <c r="E21" s="4"/>
      <c r="F21" s="3"/>
      <c r="G21" s="4"/>
      <c r="H21" s="4"/>
      <c r="I21" s="4"/>
      <c r="J21" s="4"/>
      <c r="K21" s="4"/>
      <c r="L21" s="15"/>
    </row>
    <row r="22" spans="1:12" ht="12.75">
      <c r="A22" s="19" t="s">
        <v>12</v>
      </c>
      <c r="B22" s="32">
        <f>B19-B20</f>
        <v>2350</v>
      </c>
      <c r="C22" s="32">
        <f aca="true" t="shared" si="2" ref="C22:K22">C19-C20</f>
        <v>3570</v>
      </c>
      <c r="D22" s="32">
        <f t="shared" si="2"/>
        <v>1030</v>
      </c>
      <c r="E22" s="32">
        <f t="shared" si="2"/>
        <v>222</v>
      </c>
      <c r="F22" s="32">
        <f t="shared" si="2"/>
        <v>1771.666666666666</v>
      </c>
      <c r="G22" s="32">
        <f t="shared" si="2"/>
        <v>580</v>
      </c>
      <c r="H22" s="32">
        <f t="shared" si="2"/>
        <v>1380</v>
      </c>
      <c r="I22" s="32">
        <f t="shared" si="2"/>
        <v>1680</v>
      </c>
      <c r="J22" s="32">
        <f t="shared" si="2"/>
        <v>1380</v>
      </c>
      <c r="K22" s="32">
        <f t="shared" si="2"/>
        <v>3680</v>
      </c>
      <c r="L22" s="21"/>
    </row>
    <row r="23" spans="1:12" ht="13.5" thickBot="1">
      <c r="A23" s="16" t="s">
        <v>13</v>
      </c>
      <c r="B23" s="34">
        <f>B22*7</f>
        <v>16450</v>
      </c>
      <c r="C23" s="34">
        <f>C22*12</f>
        <v>42840</v>
      </c>
      <c r="D23" s="34">
        <f aca="true" t="shared" si="3" ref="D23:K23">D22*12</f>
        <v>12360</v>
      </c>
      <c r="E23" s="34">
        <f t="shared" si="3"/>
        <v>2664</v>
      </c>
      <c r="F23" s="34">
        <f t="shared" si="3"/>
        <v>21259.999999999993</v>
      </c>
      <c r="G23" s="34">
        <f t="shared" si="3"/>
        <v>6960</v>
      </c>
      <c r="H23" s="34">
        <f t="shared" si="3"/>
        <v>16560</v>
      </c>
      <c r="I23" s="34">
        <f t="shared" si="3"/>
        <v>20160</v>
      </c>
      <c r="J23" s="34">
        <f t="shared" si="3"/>
        <v>16560</v>
      </c>
      <c r="K23" s="34">
        <f t="shared" si="3"/>
        <v>44160</v>
      </c>
      <c r="L23" s="17"/>
    </row>
    <row r="24" spans="1:12" ht="13.5" thickBot="1">
      <c r="A24" s="1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23"/>
    </row>
    <row r="25" spans="1:12" ht="23.25" thickBot="1">
      <c r="A25" s="12" t="s">
        <v>1</v>
      </c>
      <c r="B25" s="33">
        <f>B23</f>
        <v>16450</v>
      </c>
      <c r="C25" s="33">
        <v>109520</v>
      </c>
      <c r="D25" s="33">
        <v>124970</v>
      </c>
      <c r="E25" s="33">
        <v>131101</v>
      </c>
      <c r="F25" s="33">
        <v>155714</v>
      </c>
      <c r="G25" s="33">
        <v>6960</v>
      </c>
      <c r="H25" s="33">
        <v>23900</v>
      </c>
      <c r="I25" s="33">
        <v>45054</v>
      </c>
      <c r="J25" s="33">
        <v>63193</v>
      </c>
      <c r="K25" s="36">
        <v>109855</v>
      </c>
      <c r="L25" s="22"/>
    </row>
    <row r="28" ht="13.5" thickBot="1">
      <c r="A28" s="24" t="s">
        <v>18</v>
      </c>
    </row>
    <row r="29" ht="13.5" thickTop="1">
      <c r="A29" s="1" t="s">
        <v>14</v>
      </c>
    </row>
    <row r="30" ht="12.75">
      <c r="A30" s="1" t="s">
        <v>19</v>
      </c>
    </row>
    <row r="31" ht="12.75">
      <c r="A31" s="1" t="s">
        <v>20</v>
      </c>
    </row>
    <row r="32" ht="12.75">
      <c r="A32" s="1" t="s">
        <v>8</v>
      </c>
    </row>
    <row r="33" ht="12.75">
      <c r="A33" s="1" t="s">
        <v>44</v>
      </c>
    </row>
    <row r="34" ht="12.75">
      <c r="A34" s="1" t="s">
        <v>21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"/>
  <sheetViews>
    <sheetView rightToLeft="1" zoomScalePageLayoutView="0" workbookViewId="0" topLeftCell="A1">
      <selection activeCell="D24" sqref="D24"/>
    </sheetView>
  </sheetViews>
  <sheetFormatPr defaultColWidth="9.140625" defaultRowHeight="12.75"/>
  <sheetData>
    <row r="1" spans="1:11" ht="51">
      <c r="A1" s="31"/>
      <c r="B1" s="31" t="s">
        <v>34</v>
      </c>
      <c r="C1" s="31" t="s">
        <v>33</v>
      </c>
      <c r="D1" s="31" t="s">
        <v>32</v>
      </c>
      <c r="E1" s="31" t="s">
        <v>31</v>
      </c>
      <c r="F1" s="31" t="s">
        <v>30</v>
      </c>
      <c r="G1" s="31" t="s">
        <v>29</v>
      </c>
      <c r="H1" s="31" t="s">
        <v>28</v>
      </c>
      <c r="I1" s="31" t="s">
        <v>27</v>
      </c>
      <c r="J1" s="31" t="s">
        <v>26</v>
      </c>
      <c r="K1" s="31"/>
    </row>
    <row r="2" spans="1:11" ht="12.75">
      <c r="A2" t="s">
        <v>25</v>
      </c>
      <c r="B2" s="2">
        <v>130000</v>
      </c>
      <c r="C2" s="2">
        <v>-158400</v>
      </c>
      <c r="D2" s="2">
        <v>0</v>
      </c>
      <c r="E2" s="2">
        <f>-12000*5.5</f>
        <v>-66000</v>
      </c>
      <c r="F2" s="2">
        <f>-1000*5.5</f>
        <v>-5500</v>
      </c>
      <c r="G2" s="2">
        <f>-7000*5.5</f>
        <v>-38500</v>
      </c>
      <c r="H2" s="2">
        <f>-1000*5.5</f>
        <v>-5500</v>
      </c>
      <c r="I2" s="2">
        <v>60000</v>
      </c>
      <c r="J2" s="2">
        <v>46700</v>
      </c>
      <c r="K2" s="2">
        <f>SUM(B2:J2)</f>
        <v>-37200</v>
      </c>
    </row>
    <row r="3" spans="1:11" ht="12.75">
      <c r="A3" t="s">
        <v>24</v>
      </c>
      <c r="B3" s="2">
        <v>80000</v>
      </c>
      <c r="C3" s="2">
        <v>-86400</v>
      </c>
      <c r="D3" s="2">
        <v>74600</v>
      </c>
      <c r="E3" s="2">
        <f>-12000*5.5</f>
        <v>-66000</v>
      </c>
      <c r="F3" s="2">
        <f>-1000*5.5</f>
        <v>-5500</v>
      </c>
      <c r="G3" s="2">
        <f>-6000*5.5</f>
        <v>-33000</v>
      </c>
      <c r="H3" s="2">
        <f>-1500*5.5</f>
        <v>-8250</v>
      </c>
      <c r="I3" s="2">
        <v>40000</v>
      </c>
      <c r="J3" s="2">
        <v>46700</v>
      </c>
      <c r="K3" s="2">
        <f>SUM(B3:J3)</f>
        <v>42150</v>
      </c>
    </row>
    <row r="4" spans="1:11" ht="12.75">
      <c r="A4" t="s">
        <v>23</v>
      </c>
      <c r="B4" s="2">
        <v>40000</v>
      </c>
      <c r="C4" s="2">
        <v>-43200</v>
      </c>
      <c r="D4" s="2">
        <v>122000</v>
      </c>
      <c r="E4" s="2">
        <f>-12000*5.5</f>
        <v>-66000</v>
      </c>
      <c r="F4" s="2">
        <f>-1000*5.5</f>
        <v>-5500</v>
      </c>
      <c r="G4" s="2">
        <f>-4800*5.5</f>
        <v>-26400</v>
      </c>
      <c r="H4" s="2">
        <f>-2200*5.5</f>
        <v>-12100</v>
      </c>
      <c r="I4" s="2">
        <v>20000</v>
      </c>
      <c r="J4" s="2">
        <v>46700</v>
      </c>
      <c r="K4" s="2">
        <f>SUM(B4:J4)</f>
        <v>75500</v>
      </c>
    </row>
    <row r="5" spans="1:11" ht="12.75">
      <c r="A5" t="s">
        <v>22</v>
      </c>
      <c r="B5" s="2">
        <v>0</v>
      </c>
      <c r="C5" s="2">
        <v>0</v>
      </c>
      <c r="D5" s="2">
        <v>70000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f>SUM(B5:J5)</f>
        <v>70000</v>
      </c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6">
      <selection activeCell="C25" sqref="C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zoar</dc:creator>
  <cp:keywords/>
  <dc:description/>
  <cp:lastModifiedBy>Teacher</cp:lastModifiedBy>
  <cp:lastPrinted>2009-02-13T00:30:17Z</cp:lastPrinted>
  <dcterms:created xsi:type="dcterms:W3CDTF">2008-05-12T19:57:57Z</dcterms:created>
  <dcterms:modified xsi:type="dcterms:W3CDTF">2017-11-16T07:45:22Z</dcterms:modified>
  <cp:category/>
  <cp:version/>
  <cp:contentType/>
  <cp:contentStatus/>
</cp:coreProperties>
</file>